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ew tool kit\1-Hiring Module\"/>
    </mc:Choice>
  </mc:AlternateContent>
  <xr:revisionPtr revIDLastSave="0" documentId="13_ncr:1_{059AC4EF-54FD-4956-B873-C6006ED046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pr 2014-15" sheetId="1" r:id="rId1"/>
    <sheet name="Apr 2015-16" sheetId="2" r:id="rId2"/>
    <sheet name="April 2018 - 1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17" i="3" l="1"/>
  <c r="AS11" i="3" s="1"/>
  <c r="AM17" i="3"/>
  <c r="AM11" i="3"/>
  <c r="AT14" i="3"/>
  <c r="AV14" i="3" s="1"/>
  <c r="AT13" i="3"/>
  <c r="AV13" i="3" s="1"/>
  <c r="AV6" i="3"/>
  <c r="AN14" i="3"/>
  <c r="AP14" i="3" s="1"/>
  <c r="AP13" i="3"/>
  <c r="AN13" i="3"/>
  <c r="AP6" i="3"/>
  <c r="AB14" i="3"/>
  <c r="AD14" i="3" s="1"/>
  <c r="AB13" i="3"/>
  <c r="AJ17" i="3"/>
  <c r="AJ15" i="3"/>
  <c r="AH15" i="3"/>
  <c r="AJ14" i="3"/>
  <c r="AH14" i="3"/>
  <c r="AJ13" i="3"/>
  <c r="AH13" i="3"/>
  <c r="AG11" i="3"/>
  <c r="AG12" i="3" s="1"/>
  <c r="AH12" i="3" s="1"/>
  <c r="AJ12" i="3" s="1"/>
  <c r="AJ6" i="3"/>
  <c r="AB15" i="3"/>
  <c r="AD15" i="3" s="1"/>
  <c r="AD13" i="3"/>
  <c r="AA11" i="3"/>
  <c r="AB23" i="3" s="1"/>
  <c r="AD6" i="3"/>
  <c r="U11" i="3"/>
  <c r="U12" i="3" s="1"/>
  <c r="O11" i="3"/>
  <c r="P23" i="3" s="1"/>
  <c r="C11" i="3"/>
  <c r="C15" i="3" s="1"/>
  <c r="D15" i="3" s="1"/>
  <c r="F15" i="3" s="1"/>
  <c r="F6" i="3"/>
  <c r="V15" i="3"/>
  <c r="X15" i="3" s="1"/>
  <c r="V14" i="3"/>
  <c r="X14" i="3" s="1"/>
  <c r="V13" i="3"/>
  <c r="X13" i="3" s="1"/>
  <c r="X6" i="3"/>
  <c r="P14" i="3"/>
  <c r="R14" i="3" s="1"/>
  <c r="P13" i="3"/>
  <c r="R13" i="3" s="1"/>
  <c r="J15" i="3"/>
  <c r="L15" i="3" s="1"/>
  <c r="J14" i="3"/>
  <c r="L14" i="3" s="1"/>
  <c r="D14" i="3"/>
  <c r="F14" i="3" s="1"/>
  <c r="J13" i="3"/>
  <c r="L13" i="3" s="1"/>
  <c r="D13" i="3"/>
  <c r="F13" i="3" s="1"/>
  <c r="I11" i="3"/>
  <c r="L6" i="3"/>
  <c r="H11" i="2"/>
  <c r="H12" i="2" s="1"/>
  <c r="I14" i="2"/>
  <c r="K14" i="2" s="1"/>
  <c r="I13" i="2"/>
  <c r="K13" i="2" s="1"/>
  <c r="K6" i="2"/>
  <c r="B15" i="1"/>
  <c r="C15" i="1" s="1"/>
  <c r="E14" i="2"/>
  <c r="C14" i="2"/>
  <c r="E13" i="2"/>
  <c r="C13" i="2"/>
  <c r="B11" i="2"/>
  <c r="B12" i="2" s="1"/>
  <c r="C12" i="2" s="1"/>
  <c r="E12" i="2" s="1"/>
  <c r="E6" i="2"/>
  <c r="E6" i="1"/>
  <c r="C14" i="1"/>
  <c r="E14" i="1" s="1"/>
  <c r="C13" i="1"/>
  <c r="E13" i="1" s="1"/>
  <c r="AB11" i="3" l="1"/>
  <c r="AH11" i="3"/>
  <c r="AT17" i="3"/>
  <c r="AV17" i="3" s="1"/>
  <c r="AS15" i="3"/>
  <c r="AT15" i="3" s="1"/>
  <c r="AV15" i="3" s="1"/>
  <c r="AT11" i="3"/>
  <c r="AS12" i="3"/>
  <c r="AT12" i="3" s="1"/>
  <c r="AV12" i="3" s="1"/>
  <c r="AM15" i="3"/>
  <c r="AN15" i="3" s="1"/>
  <c r="AP15" i="3" s="1"/>
  <c r="AM12" i="3"/>
  <c r="AN12" i="3" s="1"/>
  <c r="AP12" i="3" s="1"/>
  <c r="AN17" i="3"/>
  <c r="AP17" i="3" s="1"/>
  <c r="AN11" i="3"/>
  <c r="AP11" i="3" s="1"/>
  <c r="AG16" i="3"/>
  <c r="AH16" i="3" s="1"/>
  <c r="AJ16" i="3" s="1"/>
  <c r="AA12" i="3"/>
  <c r="AA17" i="3"/>
  <c r="C12" i="3"/>
  <c r="C16" i="3" s="1"/>
  <c r="D11" i="3"/>
  <c r="V11" i="3"/>
  <c r="X11" i="3" s="1"/>
  <c r="U17" i="3"/>
  <c r="V17" i="3" s="1"/>
  <c r="X17" i="3" s="1"/>
  <c r="V23" i="3"/>
  <c r="O17" i="3"/>
  <c r="P17" i="3" s="1"/>
  <c r="R17" i="3" s="1"/>
  <c r="O12" i="3"/>
  <c r="P12" i="3" s="1"/>
  <c r="R12" i="3" s="1"/>
  <c r="V12" i="3"/>
  <c r="X12" i="3" s="1"/>
  <c r="O15" i="3"/>
  <c r="P15" i="3" s="1"/>
  <c r="R15" i="3" s="1"/>
  <c r="P11" i="3"/>
  <c r="I12" i="3"/>
  <c r="F11" i="3"/>
  <c r="J11" i="3"/>
  <c r="I16" i="3"/>
  <c r="J16" i="3" s="1"/>
  <c r="L16" i="3" s="1"/>
  <c r="I11" i="2"/>
  <c r="I12" i="2"/>
  <c r="K12" i="2" s="1"/>
  <c r="I15" i="2"/>
  <c r="K15" i="2" s="1"/>
  <c r="C11" i="2"/>
  <c r="E11" i="2" s="1"/>
  <c r="B15" i="2"/>
  <c r="B11" i="1"/>
  <c r="E15" i="1"/>
  <c r="AD12" i="3" l="1"/>
  <c r="AB12" i="3"/>
  <c r="L12" i="3"/>
  <c r="J12" i="3"/>
  <c r="AJ11" i="3"/>
  <c r="AH18" i="3"/>
  <c r="AH22" i="3" s="1"/>
  <c r="AH24" i="3" s="1"/>
  <c r="AJ18" i="3"/>
  <c r="AM16" i="3"/>
  <c r="AN16" i="3" s="1"/>
  <c r="AP16" i="3" s="1"/>
  <c r="AP18" i="3" s="1"/>
  <c r="AV11" i="3"/>
  <c r="AT18" i="3"/>
  <c r="AS16" i="3"/>
  <c r="AT16" i="3" s="1"/>
  <c r="AV16" i="3" s="1"/>
  <c r="AS18" i="3"/>
  <c r="AG18" i="3"/>
  <c r="AA16" i="3"/>
  <c r="AB17" i="3"/>
  <c r="AD17" i="3" s="1"/>
  <c r="AD11" i="3"/>
  <c r="AA18" i="3"/>
  <c r="U16" i="3"/>
  <c r="O16" i="3"/>
  <c r="P16" i="3" s="1"/>
  <c r="R16" i="3" s="1"/>
  <c r="R11" i="3"/>
  <c r="D16" i="3"/>
  <c r="F16" i="3" s="1"/>
  <c r="D12" i="3"/>
  <c r="J18" i="3"/>
  <c r="J24" i="3" s="1"/>
  <c r="L11" i="3"/>
  <c r="I18" i="3"/>
  <c r="K11" i="2"/>
  <c r="H16" i="2"/>
  <c r="I16" i="2" s="1"/>
  <c r="K16" i="2" s="1"/>
  <c r="C15" i="2"/>
  <c r="E15" i="2" s="1"/>
  <c r="B16" i="2"/>
  <c r="C16" i="2" s="1"/>
  <c r="E16" i="2" s="1"/>
  <c r="C11" i="1"/>
  <c r="E11" i="1" s="1"/>
  <c r="B12" i="1"/>
  <c r="C12" i="1" s="1"/>
  <c r="E12" i="1" s="1"/>
  <c r="AB16" i="3" l="1"/>
  <c r="AB18" i="3" s="1"/>
  <c r="L18" i="3"/>
  <c r="P18" i="3"/>
  <c r="AM18" i="3"/>
  <c r="AN18" i="3"/>
  <c r="AN24" i="3" s="1"/>
  <c r="AT22" i="3"/>
  <c r="AT24" i="3" s="1"/>
  <c r="AV18" i="3"/>
  <c r="V16" i="3"/>
  <c r="U18" i="3"/>
  <c r="R18" i="3"/>
  <c r="O18" i="3"/>
  <c r="P24" i="3"/>
  <c r="F12" i="3"/>
  <c r="F18" i="3" s="1"/>
  <c r="D24" i="3"/>
  <c r="C18" i="3"/>
  <c r="E17" i="2"/>
  <c r="I17" i="2"/>
  <c r="I23" i="2" s="1"/>
  <c r="H17" i="2"/>
  <c r="K17" i="2"/>
  <c r="C17" i="2"/>
  <c r="C23" i="2" s="1"/>
  <c r="B17" i="2"/>
  <c r="B16" i="1"/>
  <c r="C16" i="1" s="1"/>
  <c r="E16" i="1" s="1"/>
  <c r="E17" i="1" s="1"/>
  <c r="AB22" i="3" l="1"/>
  <c r="AB24" i="3"/>
  <c r="AD16" i="3"/>
  <c r="AD18" i="3" s="1"/>
  <c r="X16" i="3"/>
  <c r="X18" i="3" s="1"/>
  <c r="V18" i="3"/>
  <c r="V24" i="3" s="1"/>
  <c r="B17" i="1"/>
  <c r="C17" i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Pooja</author>
  </authors>
  <commentList>
    <comment ref="AM1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Pooja:</t>
        </r>
        <r>
          <rPr>
            <sz val="9"/>
            <color indexed="81"/>
            <rFont val="Tahoma"/>
            <charset val="1"/>
          </rPr>
          <t xml:space="preserve">
Change as per requirement.</t>
        </r>
      </text>
    </comment>
    <comment ref="AS17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Pooja:</t>
        </r>
        <r>
          <rPr>
            <sz val="9"/>
            <color indexed="81"/>
            <rFont val="Tahoma"/>
            <charset val="1"/>
          </rPr>
          <t xml:space="preserve">
Change as per requirement.</t>
        </r>
      </text>
    </comment>
  </commentList>
</comments>
</file>

<file path=xl/sharedStrings.xml><?xml version="1.0" encoding="utf-8"?>
<sst xmlns="http://schemas.openxmlformats.org/spreadsheetml/2006/main" count="169" uniqueCount="27">
  <si>
    <t>Date of Joining</t>
  </si>
  <si>
    <t>Basic</t>
  </si>
  <si>
    <t>HRA</t>
  </si>
  <si>
    <t>Conveyance</t>
  </si>
  <si>
    <t>Medical</t>
  </si>
  <si>
    <t>LTA</t>
  </si>
  <si>
    <t>Deducation</t>
  </si>
  <si>
    <t>PT</t>
  </si>
  <si>
    <t>TDS</t>
  </si>
  <si>
    <t>PF</t>
  </si>
  <si>
    <t>Annual</t>
  </si>
  <si>
    <t>Monthly</t>
  </si>
  <si>
    <t>No of Days</t>
  </si>
  <si>
    <t>Special</t>
  </si>
  <si>
    <t>Above 15000 Gross Salary Per Month</t>
  </si>
  <si>
    <t>Less than 15000 Gross Salary Per Month</t>
  </si>
  <si>
    <t>Above 15000 Gross Salary Per Month - Without PF</t>
  </si>
  <si>
    <t>Less than 15000 Gross Salary Per Month - Without PF</t>
  </si>
  <si>
    <t>PF (co)</t>
  </si>
  <si>
    <t>Above 20500 Gross Salary Per Month - With PF</t>
  </si>
  <si>
    <t>Less than 20500 Gross Salary Per Month - With PF</t>
  </si>
  <si>
    <t>Less than 20500 Gross Salary Per Month - With PF &amp; ESIC</t>
  </si>
  <si>
    <t>Less than 20500 Gross Salary Per Month - With ESIC</t>
  </si>
  <si>
    <t>Variable Incentive</t>
  </si>
  <si>
    <t>ESIC (employee)</t>
  </si>
  <si>
    <t>Variable Pay- with ESIC</t>
  </si>
  <si>
    <t>Variable Pay- without PF and ESIC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</si>
</sst>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rgb="FF676767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14" fontId="4" fillId="0" borderId="1" xfId="0" applyNumberFormat="1" applyFont="1" applyBorder="1"/>
    <xf numFmtId="165" fontId="4" fillId="0" borderId="1" xfId="1" applyNumberFormat="1" applyFont="1" applyBorder="1"/>
    <xf numFmtId="0" fontId="6" fillId="0" borderId="0" xfId="0" applyFont="1"/>
    <xf numFmtId="165" fontId="4" fillId="0" borderId="1" xfId="0" applyNumberFormat="1" applyFont="1" applyBorder="1"/>
    <xf numFmtId="165" fontId="5" fillId="0" borderId="1" xfId="0" applyNumberFormat="1" applyFont="1" applyBorder="1"/>
    <xf numFmtId="15" fontId="4" fillId="0" borderId="0" xfId="0" applyNumberFormat="1" applyFont="1"/>
    <xf numFmtId="164" fontId="4" fillId="0" borderId="0" xfId="1" applyFont="1"/>
    <xf numFmtId="1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M23"/>
  <sheetViews>
    <sheetView tabSelected="1" workbookViewId="0">
      <selection activeCell="G16" sqref="G16"/>
    </sheetView>
  </sheetViews>
  <sheetFormatPr defaultRowHeight="15" x14ac:dyDescent="0.25"/>
  <cols>
    <col min="1" max="1" width="14.7109375" style="1" customWidth="1"/>
    <col min="2" max="2" width="10.85546875" style="1" bestFit="1" customWidth="1"/>
    <col min="3" max="3" width="10.5703125" style="1" bestFit="1" customWidth="1"/>
    <col min="4" max="4" width="9.140625" style="1"/>
    <col min="5" max="5" width="9.85546875" style="1" bestFit="1" customWidth="1"/>
    <col min="6" max="12" width="9.140625" style="1"/>
    <col min="13" max="13" width="9.42578125" style="1" bestFit="1" customWidth="1"/>
    <col min="14" max="16384" width="9.140625" style="1"/>
  </cols>
  <sheetData>
    <row r="5" spans="1:13" x14ac:dyDescent="0.25">
      <c r="A5" s="5"/>
      <c r="B5" s="5"/>
      <c r="C5" s="6" t="s">
        <v>11</v>
      </c>
      <c r="D5" s="6"/>
      <c r="E5" s="6" t="s">
        <v>10</v>
      </c>
      <c r="G5" s="13"/>
    </row>
    <row r="6" spans="1:13" x14ac:dyDescent="0.25">
      <c r="A6" s="5"/>
      <c r="B6" s="5"/>
      <c r="C6" s="5">
        <v>15000</v>
      </c>
      <c r="D6" s="5"/>
      <c r="E6" s="5">
        <f>+C6*12</f>
        <v>180000</v>
      </c>
    </row>
    <row r="7" spans="1:13" x14ac:dyDescent="0.25">
      <c r="A7" s="5"/>
      <c r="B7" s="5"/>
      <c r="C7" s="5"/>
      <c r="D7" s="5"/>
      <c r="E7" s="5"/>
      <c r="M7" s="12"/>
    </row>
    <row r="8" spans="1:13" x14ac:dyDescent="0.25">
      <c r="A8" s="5" t="s">
        <v>0</v>
      </c>
      <c r="B8" s="7"/>
      <c r="C8" s="5"/>
      <c r="D8" s="5"/>
      <c r="E8" s="5"/>
    </row>
    <row r="9" spans="1:13" x14ac:dyDescent="0.25">
      <c r="A9" s="5" t="s">
        <v>12</v>
      </c>
      <c r="B9" s="5">
        <v>30</v>
      </c>
      <c r="C9" s="5"/>
      <c r="D9" s="5"/>
      <c r="E9" s="5"/>
    </row>
    <row r="10" spans="1:13" x14ac:dyDescent="0.25">
      <c r="A10" s="5"/>
      <c r="B10" s="5"/>
      <c r="C10" s="5"/>
      <c r="D10" s="5"/>
      <c r="E10" s="5"/>
      <c r="H10" s="14"/>
    </row>
    <row r="11" spans="1:13" x14ac:dyDescent="0.25">
      <c r="A11" s="5" t="s">
        <v>1</v>
      </c>
      <c r="B11" s="5">
        <f>C6*50/100</f>
        <v>7500</v>
      </c>
      <c r="C11" s="8">
        <f>B11/30*B9</f>
        <v>7500</v>
      </c>
      <c r="D11" s="5"/>
      <c r="E11" s="5">
        <f>+C11*12</f>
        <v>90000</v>
      </c>
      <c r="H11" s="14"/>
    </row>
    <row r="12" spans="1:13" x14ac:dyDescent="0.25">
      <c r="A12" s="5" t="s">
        <v>2</v>
      </c>
      <c r="B12" s="5">
        <f>B11*50/100</f>
        <v>3750</v>
      </c>
      <c r="C12" s="8">
        <f>B12/30*B9</f>
        <v>3750</v>
      </c>
      <c r="D12" s="5"/>
      <c r="E12" s="5">
        <f t="shared" ref="E12:E16" si="0">+C12*12</f>
        <v>45000</v>
      </c>
      <c r="H12" s="14"/>
    </row>
    <row r="13" spans="1:13" x14ac:dyDescent="0.25">
      <c r="A13" s="5" t="s">
        <v>3</v>
      </c>
      <c r="B13" s="5">
        <v>800</v>
      </c>
      <c r="C13" s="8">
        <f>B13/30*B9</f>
        <v>800</v>
      </c>
      <c r="D13" s="5"/>
      <c r="E13" s="5">
        <f t="shared" si="0"/>
        <v>9600</v>
      </c>
    </row>
    <row r="14" spans="1:13" x14ac:dyDescent="0.25">
      <c r="A14" s="5" t="s">
        <v>4</v>
      </c>
      <c r="B14" s="5">
        <v>1250</v>
      </c>
      <c r="C14" s="8">
        <f>B14/30*B9</f>
        <v>1250</v>
      </c>
      <c r="D14" s="5"/>
      <c r="E14" s="5">
        <f t="shared" si="0"/>
        <v>15000</v>
      </c>
    </row>
    <row r="15" spans="1:13" x14ac:dyDescent="0.25">
      <c r="A15" s="5" t="s">
        <v>5</v>
      </c>
      <c r="B15" s="5">
        <f>C6*5/100</f>
        <v>750</v>
      </c>
      <c r="C15" s="8">
        <f>B15/30*B9</f>
        <v>750</v>
      </c>
      <c r="D15" s="5"/>
      <c r="E15" s="5">
        <f t="shared" si="0"/>
        <v>9000</v>
      </c>
    </row>
    <row r="16" spans="1:13" x14ac:dyDescent="0.25">
      <c r="A16" s="5" t="s">
        <v>13</v>
      </c>
      <c r="B16" s="5">
        <f>C6-SUM(B11:B15)</f>
        <v>950</v>
      </c>
      <c r="C16" s="8">
        <f>B16/30*B9</f>
        <v>950</v>
      </c>
      <c r="D16" s="5"/>
      <c r="E16" s="5">
        <f t="shared" si="0"/>
        <v>11400</v>
      </c>
    </row>
    <row r="17" spans="1:5" x14ac:dyDescent="0.25">
      <c r="A17" s="5"/>
      <c r="B17" s="10">
        <f>SUM(B11:B16)</f>
        <v>15000</v>
      </c>
      <c r="C17" s="11">
        <f>SUM(C11:C16)</f>
        <v>15000</v>
      </c>
      <c r="D17" s="5"/>
      <c r="E17" s="6">
        <f>SUM(E11:E16)</f>
        <v>180000</v>
      </c>
    </row>
    <row r="18" spans="1:5" x14ac:dyDescent="0.25">
      <c r="A18" s="5"/>
      <c r="B18" s="5"/>
      <c r="C18" s="5"/>
      <c r="D18" s="5"/>
      <c r="E18" s="5"/>
    </row>
    <row r="19" spans="1:5" x14ac:dyDescent="0.25">
      <c r="A19" s="5" t="s">
        <v>6</v>
      </c>
      <c r="B19" s="5"/>
      <c r="C19" s="5"/>
      <c r="D19" s="5"/>
      <c r="E19" s="5"/>
    </row>
    <row r="20" spans="1:5" x14ac:dyDescent="0.25">
      <c r="A20" s="5" t="s">
        <v>7</v>
      </c>
      <c r="B20" s="5"/>
      <c r="C20" s="5">
        <v>200</v>
      </c>
      <c r="D20" s="5"/>
      <c r="E20" s="5"/>
    </row>
    <row r="21" spans="1:5" x14ac:dyDescent="0.25">
      <c r="A21" s="5" t="s">
        <v>8</v>
      </c>
      <c r="B21" s="5"/>
      <c r="C21" s="5">
        <v>0</v>
      </c>
      <c r="D21" s="5"/>
      <c r="E21" s="5"/>
    </row>
    <row r="22" spans="1:5" x14ac:dyDescent="0.25">
      <c r="A22" s="5" t="s">
        <v>9</v>
      </c>
      <c r="B22" s="5"/>
      <c r="C22" s="10">
        <v>0</v>
      </c>
      <c r="D22" s="5"/>
      <c r="E22" s="5"/>
    </row>
    <row r="23" spans="1:5" x14ac:dyDescent="0.25">
      <c r="A23" s="5"/>
      <c r="B23" s="5"/>
      <c r="C23" s="11">
        <f>C17-C20-C21-C22</f>
        <v>14800</v>
      </c>
      <c r="D23" s="5"/>
      <c r="E23" s="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3"/>
  <sheetViews>
    <sheetView workbookViewId="0">
      <selection activeCell="N13" sqref="N13"/>
    </sheetView>
  </sheetViews>
  <sheetFormatPr defaultRowHeight="15" x14ac:dyDescent="0.25"/>
  <cols>
    <col min="1" max="1" width="14.7109375" style="1" customWidth="1"/>
    <col min="2" max="2" width="10.85546875" style="1" bestFit="1" customWidth="1"/>
    <col min="3" max="3" width="10.5703125" style="1" bestFit="1" customWidth="1"/>
    <col min="4" max="4" width="9.140625" style="1"/>
    <col min="5" max="5" width="9.85546875" style="1" bestFit="1" customWidth="1"/>
    <col min="6" max="7" width="9.140625" style="1"/>
    <col min="8" max="8" width="9.85546875" style="1" bestFit="1" customWidth="1"/>
    <col min="9" max="9" width="10.5703125" style="1" bestFit="1" customWidth="1"/>
    <col min="10" max="10" width="9.140625" style="1"/>
    <col min="11" max="11" width="9.85546875" style="1" bestFit="1" customWidth="1"/>
    <col min="12" max="12" width="9.140625" style="1"/>
    <col min="13" max="13" width="9.42578125" style="1" bestFit="1" customWidth="1"/>
    <col min="14" max="16384" width="9.140625" style="1"/>
  </cols>
  <sheetData>
    <row r="2" spans="1:13" ht="15.75" thickBot="1" x14ac:dyDescent="0.3"/>
    <row r="3" spans="1:13" ht="15.75" thickBot="1" x14ac:dyDescent="0.3">
      <c r="A3" s="2" t="s">
        <v>14</v>
      </c>
      <c r="B3" s="3"/>
      <c r="C3" s="3"/>
      <c r="D3" s="3"/>
      <c r="E3" s="4"/>
      <c r="G3" s="2" t="s">
        <v>15</v>
      </c>
      <c r="H3" s="3"/>
      <c r="I3" s="3"/>
      <c r="J3" s="3"/>
      <c r="K3" s="4"/>
    </row>
    <row r="5" spans="1:13" x14ac:dyDescent="0.25">
      <c r="A5" s="5"/>
      <c r="B5" s="5"/>
      <c r="C5" s="6" t="s">
        <v>11</v>
      </c>
      <c r="D5" s="6"/>
      <c r="E5" s="6" t="s">
        <v>10</v>
      </c>
      <c r="G5" s="5"/>
      <c r="H5" s="5"/>
      <c r="I5" s="6" t="s">
        <v>11</v>
      </c>
      <c r="J5" s="6"/>
      <c r="K5" s="6" t="s">
        <v>10</v>
      </c>
    </row>
    <row r="6" spans="1:13" x14ac:dyDescent="0.25">
      <c r="A6" s="5"/>
      <c r="B6" s="5"/>
      <c r="C6" s="5">
        <v>20000</v>
      </c>
      <c r="D6" s="5"/>
      <c r="E6" s="5">
        <f>+C6*12</f>
        <v>240000</v>
      </c>
      <c r="G6" s="5"/>
      <c r="H6" s="5"/>
      <c r="I6" s="5">
        <v>14000</v>
      </c>
      <c r="J6" s="5"/>
      <c r="K6" s="5">
        <f>+I6*12</f>
        <v>168000</v>
      </c>
    </row>
    <row r="7" spans="1:13" x14ac:dyDescent="0.25">
      <c r="A7" s="5"/>
      <c r="B7" s="5"/>
      <c r="C7" s="5"/>
      <c r="D7" s="5"/>
      <c r="E7" s="5"/>
      <c r="G7" s="5"/>
      <c r="H7" s="5"/>
      <c r="I7" s="5"/>
      <c r="J7" s="5"/>
      <c r="K7" s="5"/>
      <c r="M7" s="12"/>
    </row>
    <row r="8" spans="1:13" x14ac:dyDescent="0.25">
      <c r="A8" s="5" t="s">
        <v>0</v>
      </c>
      <c r="B8" s="7"/>
      <c r="C8" s="5"/>
      <c r="D8" s="5"/>
      <c r="E8" s="5"/>
      <c r="G8" s="5" t="s">
        <v>0</v>
      </c>
      <c r="H8" s="7"/>
      <c r="I8" s="5"/>
      <c r="J8" s="5"/>
      <c r="K8" s="5"/>
    </row>
    <row r="9" spans="1:13" x14ac:dyDescent="0.25">
      <c r="A9" s="5" t="s">
        <v>12</v>
      </c>
      <c r="B9" s="5">
        <v>30</v>
      </c>
      <c r="C9" s="5"/>
      <c r="D9" s="5"/>
      <c r="E9" s="5"/>
      <c r="G9" s="5" t="s">
        <v>12</v>
      </c>
      <c r="H9" s="5">
        <v>30</v>
      </c>
      <c r="I9" s="5"/>
      <c r="J9" s="5"/>
      <c r="K9" s="5"/>
    </row>
    <row r="10" spans="1:13" x14ac:dyDescent="0.25">
      <c r="A10" s="5"/>
      <c r="B10" s="5"/>
      <c r="C10" s="5"/>
      <c r="D10" s="5"/>
      <c r="E10" s="5"/>
      <c r="G10" s="5"/>
      <c r="H10" s="5"/>
      <c r="I10" s="5"/>
      <c r="J10" s="5"/>
      <c r="K10" s="5"/>
    </row>
    <row r="11" spans="1:13" x14ac:dyDescent="0.25">
      <c r="A11" s="5" t="s">
        <v>1</v>
      </c>
      <c r="B11" s="5">
        <f>C6*50/100</f>
        <v>10000</v>
      </c>
      <c r="C11" s="8">
        <f>B11/30*B9</f>
        <v>10000</v>
      </c>
      <c r="D11" s="5"/>
      <c r="E11" s="5">
        <f>+C11*12</f>
        <v>120000</v>
      </c>
      <c r="G11" s="5" t="s">
        <v>1</v>
      </c>
      <c r="H11" s="5">
        <f>I6*50/100</f>
        <v>7000</v>
      </c>
      <c r="I11" s="8">
        <f>H11/30*H9</f>
        <v>7000</v>
      </c>
      <c r="J11" s="5"/>
      <c r="K11" s="5">
        <f>+I11*12</f>
        <v>84000</v>
      </c>
    </row>
    <row r="12" spans="1:13" x14ac:dyDescent="0.25">
      <c r="A12" s="5" t="s">
        <v>2</v>
      </c>
      <c r="B12" s="5">
        <f>B11*50/100</f>
        <v>5000</v>
      </c>
      <c r="C12" s="8">
        <f>B12/30*B9</f>
        <v>5000</v>
      </c>
      <c r="D12" s="5"/>
      <c r="E12" s="5">
        <f t="shared" ref="E12:E16" si="0">+C12*12</f>
        <v>60000</v>
      </c>
      <c r="G12" s="5" t="s">
        <v>2</v>
      </c>
      <c r="H12" s="5">
        <f>H11*40/100</f>
        <v>2800</v>
      </c>
      <c r="I12" s="8">
        <f>H12/30*H9</f>
        <v>2800</v>
      </c>
      <c r="J12" s="5"/>
      <c r="K12" s="5">
        <f t="shared" ref="K12:K16" si="1">+I12*12</f>
        <v>33600</v>
      </c>
    </row>
    <row r="13" spans="1:13" x14ac:dyDescent="0.25">
      <c r="A13" s="5" t="s">
        <v>3</v>
      </c>
      <c r="B13" s="5">
        <v>1600</v>
      </c>
      <c r="C13" s="8">
        <f>B13/30*B9</f>
        <v>1600</v>
      </c>
      <c r="D13" s="5"/>
      <c r="E13" s="5">
        <f t="shared" si="0"/>
        <v>19200</v>
      </c>
      <c r="G13" s="5" t="s">
        <v>3</v>
      </c>
      <c r="H13" s="5">
        <v>1600</v>
      </c>
      <c r="I13" s="8">
        <f>H13/30*H9</f>
        <v>1600</v>
      </c>
      <c r="J13" s="5"/>
      <c r="K13" s="5">
        <f t="shared" si="1"/>
        <v>19200</v>
      </c>
    </row>
    <row r="14" spans="1:13" x14ac:dyDescent="0.25">
      <c r="A14" s="5" t="s">
        <v>4</v>
      </c>
      <c r="B14" s="5">
        <v>1250</v>
      </c>
      <c r="C14" s="8">
        <f>B14/30*B9</f>
        <v>1250</v>
      </c>
      <c r="D14" s="5"/>
      <c r="E14" s="5">
        <f t="shared" si="0"/>
        <v>15000</v>
      </c>
      <c r="G14" s="5" t="s">
        <v>4</v>
      </c>
      <c r="H14" s="5">
        <v>0</v>
      </c>
      <c r="I14" s="8">
        <f>H14/30*H9</f>
        <v>0</v>
      </c>
      <c r="J14" s="5"/>
      <c r="K14" s="5">
        <f t="shared" si="1"/>
        <v>0</v>
      </c>
    </row>
    <row r="15" spans="1:13" x14ac:dyDescent="0.25">
      <c r="A15" s="5" t="s">
        <v>5</v>
      </c>
      <c r="B15" s="5">
        <f>B11*10/100</f>
        <v>1000</v>
      </c>
      <c r="C15" s="8">
        <f>B15/30*B9</f>
        <v>1000.0000000000001</v>
      </c>
      <c r="D15" s="5"/>
      <c r="E15" s="5">
        <f t="shared" si="0"/>
        <v>12000.000000000002</v>
      </c>
      <c r="G15" s="5" t="s">
        <v>5</v>
      </c>
      <c r="H15" s="5">
        <v>0</v>
      </c>
      <c r="I15" s="8">
        <f>H15/30*H9</f>
        <v>0</v>
      </c>
      <c r="J15" s="5"/>
      <c r="K15" s="5">
        <f t="shared" si="1"/>
        <v>0</v>
      </c>
    </row>
    <row r="16" spans="1:13" x14ac:dyDescent="0.25">
      <c r="A16" s="5" t="s">
        <v>13</v>
      </c>
      <c r="B16" s="5">
        <f>C6-SUM(B11:B15)</f>
        <v>1150</v>
      </c>
      <c r="C16" s="8">
        <f>B16/30*B9</f>
        <v>1150</v>
      </c>
      <c r="D16" s="5"/>
      <c r="E16" s="5">
        <f t="shared" si="0"/>
        <v>13800</v>
      </c>
      <c r="G16" s="5" t="s">
        <v>13</v>
      </c>
      <c r="H16" s="5">
        <f>I6-SUM(H11:H15)</f>
        <v>2600</v>
      </c>
      <c r="I16" s="8">
        <f>H16/30*H9</f>
        <v>2600</v>
      </c>
      <c r="J16" s="5"/>
      <c r="K16" s="5">
        <f t="shared" si="1"/>
        <v>31200</v>
      </c>
    </row>
    <row r="17" spans="1:11" x14ac:dyDescent="0.25">
      <c r="A17" s="5"/>
      <c r="B17" s="10">
        <f>SUM(B11:B16)</f>
        <v>20000</v>
      </c>
      <c r="C17" s="11">
        <f>SUM(C11:C16)</f>
        <v>20000</v>
      </c>
      <c r="D17" s="5"/>
      <c r="E17" s="6">
        <f>SUM(E11:E16)</f>
        <v>240000</v>
      </c>
      <c r="G17" s="5"/>
      <c r="H17" s="10">
        <f>SUM(H11:H16)</f>
        <v>14000</v>
      </c>
      <c r="I17" s="11">
        <f>SUM(I11:I16)</f>
        <v>14000</v>
      </c>
      <c r="J17" s="5"/>
      <c r="K17" s="6">
        <f>SUM(K11:K16)</f>
        <v>168000</v>
      </c>
    </row>
    <row r="18" spans="1:11" x14ac:dyDescent="0.25">
      <c r="A18" s="5"/>
      <c r="B18" s="5"/>
      <c r="C18" s="5"/>
      <c r="D18" s="5"/>
      <c r="E18" s="5"/>
      <c r="G18" s="5"/>
      <c r="H18" s="5"/>
      <c r="I18" s="5"/>
      <c r="J18" s="5"/>
      <c r="K18" s="5"/>
    </row>
    <row r="19" spans="1:11" x14ac:dyDescent="0.25">
      <c r="A19" s="5" t="s">
        <v>6</v>
      </c>
      <c r="B19" s="5"/>
      <c r="C19" s="5"/>
      <c r="D19" s="5"/>
      <c r="E19" s="5"/>
      <c r="G19" s="5" t="s">
        <v>6</v>
      </c>
      <c r="H19" s="5"/>
      <c r="I19" s="5"/>
      <c r="J19" s="5"/>
      <c r="K19" s="5"/>
    </row>
    <row r="20" spans="1:11" x14ac:dyDescent="0.25">
      <c r="A20" s="5" t="s">
        <v>7</v>
      </c>
      <c r="B20" s="5"/>
      <c r="C20" s="5">
        <v>200</v>
      </c>
      <c r="D20" s="5"/>
      <c r="E20" s="5"/>
      <c r="G20" s="5" t="s">
        <v>7</v>
      </c>
      <c r="H20" s="5"/>
      <c r="I20" s="5">
        <v>200</v>
      </c>
      <c r="J20" s="5"/>
      <c r="K20" s="5"/>
    </row>
    <row r="21" spans="1:11" x14ac:dyDescent="0.25">
      <c r="A21" s="5" t="s">
        <v>8</v>
      </c>
      <c r="B21" s="5"/>
      <c r="C21" s="5">
        <v>0</v>
      </c>
      <c r="D21" s="5"/>
      <c r="E21" s="5"/>
      <c r="G21" s="5" t="s">
        <v>8</v>
      </c>
      <c r="H21" s="5"/>
      <c r="I21" s="5">
        <v>0</v>
      </c>
      <c r="J21" s="5"/>
      <c r="K21" s="5"/>
    </row>
    <row r="22" spans="1:11" x14ac:dyDescent="0.25">
      <c r="A22" s="5" t="s">
        <v>9</v>
      </c>
      <c r="B22" s="5"/>
      <c r="C22" s="10">
        <v>0</v>
      </c>
      <c r="D22" s="5"/>
      <c r="E22" s="5"/>
      <c r="G22" s="5" t="s">
        <v>9</v>
      </c>
      <c r="H22" s="5"/>
      <c r="I22" s="10">
        <v>0</v>
      </c>
      <c r="J22" s="5"/>
      <c r="K22" s="5"/>
    </row>
    <row r="23" spans="1:11" x14ac:dyDescent="0.25">
      <c r="A23" s="5"/>
      <c r="B23" s="5"/>
      <c r="C23" s="11">
        <f>C17-C20-C21-C22</f>
        <v>19800</v>
      </c>
      <c r="D23" s="5"/>
      <c r="E23" s="5"/>
      <c r="G23" s="5"/>
      <c r="H23" s="5"/>
      <c r="I23" s="11">
        <f>I17-I20-I21-I22</f>
        <v>13800</v>
      </c>
      <c r="J23" s="5"/>
      <c r="K23" s="5"/>
    </row>
  </sheetData>
  <mergeCells count="2">
    <mergeCell ref="A3:E3"/>
    <mergeCell ref="G3:K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X24"/>
  <sheetViews>
    <sheetView workbookViewId="0">
      <selection activeCell="AF3" sqref="AF3:AJ3"/>
    </sheetView>
  </sheetViews>
  <sheetFormatPr defaultRowHeight="15" x14ac:dyDescent="0.25"/>
  <cols>
    <col min="1" max="2" width="9.140625" style="1"/>
    <col min="3" max="3" width="9.85546875" style="1" bestFit="1" customWidth="1"/>
    <col min="4" max="4" width="10.5703125" style="1" bestFit="1" customWidth="1"/>
    <col min="5" max="5" width="9.140625" style="1"/>
    <col min="6" max="6" width="18.7109375" style="1" customWidth="1"/>
    <col min="7" max="8" width="9.140625" style="1"/>
    <col min="9" max="9" width="9.85546875" style="1" bestFit="1" customWidth="1"/>
    <col min="10" max="10" width="10.5703125" style="1" bestFit="1" customWidth="1"/>
    <col min="11" max="11" width="9.140625" style="1"/>
    <col min="12" max="12" width="23.7109375" style="1" customWidth="1"/>
    <col min="13" max="14" width="9.140625" style="1"/>
    <col min="15" max="15" width="9.85546875" style="1" bestFit="1" customWidth="1"/>
    <col min="16" max="16" width="10.5703125" style="1" bestFit="1" customWidth="1"/>
    <col min="17" max="17" width="9.140625" style="1"/>
    <col min="18" max="18" width="15.85546875" style="1" customWidth="1"/>
    <col min="19" max="20" width="9.140625" style="1"/>
    <col min="21" max="21" width="9.85546875" style="1" bestFit="1" customWidth="1"/>
    <col min="22" max="22" width="10.5703125" style="1" bestFit="1" customWidth="1"/>
    <col min="23" max="23" width="9.140625" style="1"/>
    <col min="24" max="24" width="20.7109375" style="1" customWidth="1"/>
    <col min="25" max="25" width="9.140625" style="1"/>
    <col min="26" max="26" width="15.7109375" style="1" bestFit="1" customWidth="1"/>
    <col min="27" max="27" width="9.85546875" style="1" bestFit="1" customWidth="1"/>
    <col min="28" max="28" width="10.5703125" style="1" bestFit="1" customWidth="1"/>
    <col min="29" max="29" width="10.85546875" style="1" customWidth="1"/>
    <col min="30" max="30" width="21.5703125" style="1" customWidth="1"/>
    <col min="31" max="31" width="9.140625" style="1"/>
    <col min="32" max="32" width="15.7109375" style="1" bestFit="1" customWidth="1"/>
    <col min="33" max="33" width="9.85546875" style="1" bestFit="1" customWidth="1"/>
    <col min="34" max="34" width="10.5703125" style="1" bestFit="1" customWidth="1"/>
    <col min="35" max="35" width="10.85546875" style="1" customWidth="1"/>
    <col min="36" max="36" width="16.28515625" style="1" customWidth="1"/>
    <col min="37" max="37" width="9.140625" style="1"/>
    <col min="38" max="38" width="17.42578125" style="1" bestFit="1" customWidth="1"/>
    <col min="39" max="39" width="9.85546875" style="1" bestFit="1" customWidth="1"/>
    <col min="40" max="40" width="10.5703125" style="1" bestFit="1" customWidth="1"/>
    <col min="41" max="41" width="10.85546875" style="1" customWidth="1"/>
    <col min="42" max="42" width="12.28515625" style="1" customWidth="1"/>
    <col min="43" max="43" width="9.140625" style="1"/>
    <col min="44" max="44" width="17.42578125" style="1" bestFit="1" customWidth="1"/>
    <col min="45" max="45" width="9.85546875" style="1" bestFit="1" customWidth="1"/>
    <col min="46" max="46" width="10.5703125" style="1" bestFit="1" customWidth="1"/>
    <col min="47" max="47" width="9.140625" style="1"/>
    <col min="48" max="48" width="9.85546875" style="1" bestFit="1" customWidth="1"/>
    <col min="49" max="16384" width="9.140625" style="1"/>
  </cols>
  <sheetData>
    <row r="2" spans="2:50" ht="15.75" thickBot="1" x14ac:dyDescent="0.3"/>
    <row r="3" spans="2:50" ht="15.75" thickBot="1" x14ac:dyDescent="0.3">
      <c r="B3" s="2" t="s">
        <v>16</v>
      </c>
      <c r="C3" s="3"/>
      <c r="D3" s="3"/>
      <c r="E3" s="3"/>
      <c r="F3" s="4"/>
      <c r="H3" s="2" t="s">
        <v>17</v>
      </c>
      <c r="I3" s="3"/>
      <c r="J3" s="3"/>
      <c r="K3" s="3"/>
      <c r="L3" s="4"/>
      <c r="N3" s="2" t="s">
        <v>19</v>
      </c>
      <c r="O3" s="3"/>
      <c r="P3" s="3"/>
      <c r="Q3" s="3"/>
      <c r="R3" s="4"/>
      <c r="T3" s="2" t="s">
        <v>20</v>
      </c>
      <c r="U3" s="3"/>
      <c r="V3" s="3"/>
      <c r="W3" s="3"/>
      <c r="X3" s="4"/>
      <c r="Z3" s="2" t="s">
        <v>21</v>
      </c>
      <c r="AA3" s="3"/>
      <c r="AB3" s="3"/>
      <c r="AC3" s="3"/>
      <c r="AD3" s="4"/>
      <c r="AF3" s="2" t="s">
        <v>22</v>
      </c>
      <c r="AG3" s="3"/>
      <c r="AH3" s="3"/>
      <c r="AI3" s="3"/>
      <c r="AJ3" s="4"/>
      <c r="AL3" s="2" t="s">
        <v>26</v>
      </c>
      <c r="AM3" s="3"/>
      <c r="AN3" s="3"/>
      <c r="AO3" s="3"/>
      <c r="AP3" s="4"/>
      <c r="AR3" s="2" t="s">
        <v>25</v>
      </c>
      <c r="AS3" s="3"/>
      <c r="AT3" s="3"/>
      <c r="AU3" s="3"/>
      <c r="AV3" s="4"/>
    </row>
    <row r="5" spans="2:50" x14ac:dyDescent="0.25">
      <c r="B5" s="5"/>
      <c r="C5" s="5"/>
      <c r="D5" s="6" t="s">
        <v>11</v>
      </c>
      <c r="E5" s="6"/>
      <c r="F5" s="6" t="s">
        <v>10</v>
      </c>
      <c r="H5" s="5"/>
      <c r="I5" s="5"/>
      <c r="J5" s="6" t="s">
        <v>11</v>
      </c>
      <c r="K5" s="6"/>
      <c r="L5" s="6" t="s">
        <v>10</v>
      </c>
      <c r="N5" s="5"/>
      <c r="O5" s="5"/>
      <c r="P5" s="6" t="s">
        <v>11</v>
      </c>
      <c r="Q5" s="6"/>
      <c r="R5" s="6" t="s">
        <v>10</v>
      </c>
      <c r="T5" s="5"/>
      <c r="U5" s="5"/>
      <c r="V5" s="6" t="s">
        <v>11</v>
      </c>
      <c r="W5" s="6"/>
      <c r="X5" s="6" t="s">
        <v>10</v>
      </c>
      <c r="Z5" s="5"/>
      <c r="AA5" s="5"/>
      <c r="AB5" s="6" t="s">
        <v>11</v>
      </c>
      <c r="AC5" s="6"/>
      <c r="AD5" s="6" t="s">
        <v>10</v>
      </c>
      <c r="AF5" s="5"/>
      <c r="AG5" s="5"/>
      <c r="AH5" s="6" t="s">
        <v>11</v>
      </c>
      <c r="AI5" s="6"/>
      <c r="AJ5" s="6" t="s">
        <v>10</v>
      </c>
      <c r="AL5" s="5"/>
      <c r="AM5" s="5"/>
      <c r="AN5" s="6" t="s">
        <v>11</v>
      </c>
      <c r="AO5" s="6"/>
      <c r="AP5" s="6" t="s">
        <v>10</v>
      </c>
      <c r="AR5" s="5"/>
      <c r="AS5" s="5"/>
      <c r="AT5" s="6" t="s">
        <v>11</v>
      </c>
      <c r="AU5" s="6"/>
      <c r="AV5" s="6" t="s">
        <v>10</v>
      </c>
    </row>
    <row r="6" spans="2:50" x14ac:dyDescent="0.25">
      <c r="B6" s="5"/>
      <c r="C6" s="5"/>
      <c r="D6" s="5">
        <v>15000</v>
      </c>
      <c r="E6" s="5"/>
      <c r="F6" s="5">
        <f>+D6*12</f>
        <v>180000</v>
      </c>
      <c r="H6" s="5"/>
      <c r="I6" s="5"/>
      <c r="J6" s="5">
        <v>14000</v>
      </c>
      <c r="K6" s="5"/>
      <c r="L6" s="5">
        <f>+J6*12</f>
        <v>168000</v>
      </c>
      <c r="N6" s="5"/>
      <c r="O6" s="5"/>
      <c r="P6" s="5">
        <v>35000</v>
      </c>
      <c r="Q6" s="5"/>
      <c r="R6" s="5">
        <v>420000</v>
      </c>
      <c r="T6" s="5"/>
      <c r="U6" s="5"/>
      <c r="V6" s="5">
        <v>15000</v>
      </c>
      <c r="W6" s="5"/>
      <c r="X6" s="5">
        <f>+V6*12</f>
        <v>180000</v>
      </c>
      <c r="Z6" s="5"/>
      <c r="AA6" s="5"/>
      <c r="AB6" s="5">
        <v>15000</v>
      </c>
      <c r="AC6" s="5"/>
      <c r="AD6" s="5">
        <f>+AB6*12</f>
        <v>180000</v>
      </c>
      <c r="AF6" s="5"/>
      <c r="AG6" s="5"/>
      <c r="AH6" s="5">
        <v>17000</v>
      </c>
      <c r="AI6" s="5"/>
      <c r="AJ6" s="5">
        <f>+AH6*12</f>
        <v>204000</v>
      </c>
      <c r="AL6" s="5"/>
      <c r="AM6" s="5"/>
      <c r="AN6" s="5">
        <v>40000</v>
      </c>
      <c r="AO6" s="5"/>
      <c r="AP6" s="5">
        <f>+AN6*12</f>
        <v>480000</v>
      </c>
      <c r="AR6" s="5"/>
      <c r="AS6" s="5"/>
      <c r="AT6" s="5">
        <v>40000</v>
      </c>
      <c r="AU6" s="5"/>
      <c r="AV6" s="5">
        <f>+AT6*12</f>
        <v>480000</v>
      </c>
    </row>
    <row r="7" spans="2:50" x14ac:dyDescent="0.25">
      <c r="B7" s="5"/>
      <c r="C7" s="5"/>
      <c r="D7" s="5"/>
      <c r="E7" s="5"/>
      <c r="F7" s="5"/>
      <c r="H7" s="5"/>
      <c r="I7" s="5"/>
      <c r="J7" s="5"/>
      <c r="K7" s="5"/>
      <c r="L7" s="5"/>
      <c r="N7" s="5"/>
      <c r="O7" s="5"/>
      <c r="P7" s="5"/>
      <c r="Q7" s="5"/>
      <c r="R7" s="5"/>
      <c r="T7" s="5"/>
      <c r="U7" s="5"/>
      <c r="V7" s="5"/>
      <c r="W7" s="5"/>
      <c r="X7" s="5"/>
      <c r="Z7" s="5"/>
      <c r="AA7" s="5"/>
      <c r="AB7" s="5"/>
      <c r="AC7" s="5"/>
      <c r="AD7" s="5"/>
      <c r="AF7" s="5"/>
      <c r="AG7" s="5"/>
      <c r="AH7" s="5"/>
      <c r="AI7" s="5"/>
      <c r="AJ7" s="5"/>
      <c r="AL7" s="5"/>
      <c r="AM7" s="5"/>
      <c r="AN7" s="5"/>
      <c r="AO7" s="5"/>
      <c r="AP7" s="5"/>
      <c r="AR7" s="5"/>
      <c r="AS7" s="5"/>
      <c r="AT7" s="5"/>
      <c r="AU7" s="5"/>
      <c r="AV7" s="5"/>
    </row>
    <row r="8" spans="2:50" x14ac:dyDescent="0.25">
      <c r="B8" s="5" t="s">
        <v>0</v>
      </c>
      <c r="C8" s="7"/>
      <c r="D8" s="5"/>
      <c r="E8" s="5"/>
      <c r="F8" s="5"/>
      <c r="H8" s="5" t="s">
        <v>0</v>
      </c>
      <c r="I8" s="7"/>
      <c r="J8" s="5"/>
      <c r="K8" s="5"/>
      <c r="L8" s="5"/>
      <c r="N8" s="5" t="s">
        <v>0</v>
      </c>
      <c r="O8" s="7"/>
      <c r="P8" s="5"/>
      <c r="Q8" s="5"/>
      <c r="R8" s="5"/>
      <c r="T8" s="5" t="s">
        <v>0</v>
      </c>
      <c r="U8" s="7"/>
      <c r="V8" s="5"/>
      <c r="W8" s="5"/>
      <c r="X8" s="5"/>
      <c r="Z8" s="5" t="s">
        <v>0</v>
      </c>
      <c r="AA8" s="7"/>
      <c r="AB8" s="5"/>
      <c r="AC8" s="5"/>
      <c r="AD8" s="5"/>
      <c r="AF8" s="5" t="s">
        <v>0</v>
      </c>
      <c r="AG8" s="7"/>
      <c r="AH8" s="5"/>
      <c r="AI8" s="5"/>
      <c r="AJ8" s="5"/>
      <c r="AL8" s="5" t="s">
        <v>0</v>
      </c>
      <c r="AM8" s="7"/>
      <c r="AN8" s="5"/>
      <c r="AO8" s="5"/>
      <c r="AP8" s="5"/>
      <c r="AR8" s="5" t="s">
        <v>0</v>
      </c>
      <c r="AS8" s="7"/>
      <c r="AT8" s="5"/>
      <c r="AU8" s="5"/>
      <c r="AV8" s="5"/>
    </row>
    <row r="9" spans="2:50" x14ac:dyDescent="0.25">
      <c r="B9" s="5" t="s">
        <v>12</v>
      </c>
      <c r="C9" s="5">
        <v>30</v>
      </c>
      <c r="D9" s="5"/>
      <c r="E9" s="5"/>
      <c r="F9" s="5"/>
      <c r="H9" s="5" t="s">
        <v>12</v>
      </c>
      <c r="I9" s="5">
        <v>30</v>
      </c>
      <c r="J9" s="5"/>
      <c r="K9" s="5"/>
      <c r="L9" s="5"/>
      <c r="N9" s="5" t="s">
        <v>12</v>
      </c>
      <c r="O9" s="5">
        <v>30</v>
      </c>
      <c r="P9" s="5"/>
      <c r="Q9" s="5"/>
      <c r="R9" s="5"/>
      <c r="T9" s="5" t="s">
        <v>12</v>
      </c>
      <c r="U9" s="5">
        <v>30</v>
      </c>
      <c r="V9" s="5"/>
      <c r="W9" s="5"/>
      <c r="X9" s="5"/>
      <c r="Z9" s="5" t="s">
        <v>12</v>
      </c>
      <c r="AA9" s="5">
        <v>30</v>
      </c>
      <c r="AB9" s="5"/>
      <c r="AC9" s="5"/>
      <c r="AD9" s="5"/>
      <c r="AF9" s="5" t="s">
        <v>12</v>
      </c>
      <c r="AG9" s="5">
        <v>30</v>
      </c>
      <c r="AH9" s="5"/>
      <c r="AI9" s="5"/>
      <c r="AJ9" s="5"/>
      <c r="AL9" s="5" t="s">
        <v>12</v>
      </c>
      <c r="AM9" s="5">
        <v>30</v>
      </c>
      <c r="AN9" s="5"/>
      <c r="AO9" s="5"/>
      <c r="AP9" s="5"/>
      <c r="AR9" s="5" t="s">
        <v>12</v>
      </c>
      <c r="AS9" s="5">
        <v>30</v>
      </c>
      <c r="AT9" s="5"/>
      <c r="AU9" s="5"/>
      <c r="AV9" s="5"/>
    </row>
    <row r="10" spans="2:50" x14ac:dyDescent="0.25">
      <c r="B10" s="5"/>
      <c r="C10" s="5"/>
      <c r="D10" s="5"/>
      <c r="E10" s="5"/>
      <c r="F10" s="5"/>
      <c r="H10" s="5"/>
      <c r="I10" s="5"/>
      <c r="J10" s="5"/>
      <c r="K10" s="5"/>
      <c r="L10" s="5"/>
      <c r="N10" s="5"/>
      <c r="O10" s="5"/>
      <c r="P10" s="5"/>
      <c r="Q10" s="5"/>
      <c r="R10" s="5"/>
      <c r="T10" s="5"/>
      <c r="U10" s="5"/>
      <c r="V10" s="5"/>
      <c r="W10" s="5"/>
      <c r="X10" s="5"/>
      <c r="Z10" s="5"/>
      <c r="AA10" s="5"/>
      <c r="AB10" s="5"/>
      <c r="AC10" s="5"/>
      <c r="AD10" s="5"/>
      <c r="AF10" s="5"/>
      <c r="AG10" s="5"/>
      <c r="AH10" s="5"/>
      <c r="AI10" s="5"/>
      <c r="AJ10" s="5"/>
      <c r="AL10" s="5"/>
      <c r="AM10" s="5"/>
      <c r="AN10" s="5"/>
      <c r="AO10" s="5"/>
      <c r="AP10" s="5"/>
      <c r="AR10" s="5"/>
      <c r="AS10" s="5"/>
      <c r="AT10" s="5"/>
      <c r="AU10" s="5"/>
      <c r="AV10" s="5"/>
    </row>
    <row r="11" spans="2:50" ht="15.75" x14ac:dyDescent="0.3">
      <c r="B11" s="5" t="s">
        <v>1</v>
      </c>
      <c r="C11" s="5">
        <f>D6*50/100</f>
        <v>7500</v>
      </c>
      <c r="D11" s="8">
        <f>C11/30*C9</f>
        <v>7500</v>
      </c>
      <c r="E11" s="5"/>
      <c r="F11" s="5">
        <f>+D11*12</f>
        <v>90000</v>
      </c>
      <c r="H11" s="5" t="s">
        <v>1</v>
      </c>
      <c r="I11" s="5">
        <f>J6*50/100</f>
        <v>7000</v>
      </c>
      <c r="J11" s="8">
        <f>I11/30*I9</f>
        <v>7000</v>
      </c>
      <c r="K11" s="5"/>
      <c r="L11" s="5">
        <f>+J11*12</f>
        <v>84000</v>
      </c>
      <c r="N11" s="5" t="s">
        <v>1</v>
      </c>
      <c r="O11" s="5">
        <f>P6*50/100</f>
        <v>17500</v>
      </c>
      <c r="P11" s="8">
        <f>O11/30*O9</f>
        <v>17500</v>
      </c>
      <c r="Q11" s="5"/>
      <c r="R11" s="5">
        <f>+P11*12</f>
        <v>210000</v>
      </c>
      <c r="T11" s="5" t="s">
        <v>1</v>
      </c>
      <c r="U11" s="5">
        <f>V6*50/100</f>
        <v>7500</v>
      </c>
      <c r="V11" s="8">
        <f>U11/30*U9</f>
        <v>7500</v>
      </c>
      <c r="W11" s="5"/>
      <c r="X11" s="5">
        <f>+V11*12</f>
        <v>90000</v>
      </c>
      <c r="Z11" s="5" t="s">
        <v>1</v>
      </c>
      <c r="AA11" s="5">
        <f>AB6*50/100</f>
        <v>7500</v>
      </c>
      <c r="AB11" s="8">
        <f>AA11/30*AA9</f>
        <v>7500</v>
      </c>
      <c r="AC11" s="5"/>
      <c r="AD11" s="5">
        <f>+AB11*12</f>
        <v>90000</v>
      </c>
      <c r="AF11" s="5" t="s">
        <v>1</v>
      </c>
      <c r="AG11" s="5">
        <f>AH6*50/100</f>
        <v>8500</v>
      </c>
      <c r="AH11" s="8">
        <f>AG11/30*AG9</f>
        <v>8500</v>
      </c>
      <c r="AI11" s="5"/>
      <c r="AJ11" s="5">
        <f>+AH11*12</f>
        <v>102000</v>
      </c>
      <c r="AL11" s="5" t="s">
        <v>1</v>
      </c>
      <c r="AM11" s="5">
        <f>(AN6-AM17)*50/100</f>
        <v>12000</v>
      </c>
      <c r="AN11" s="8">
        <f>AM11/30*AM9</f>
        <v>12000</v>
      </c>
      <c r="AO11" s="5"/>
      <c r="AP11" s="5">
        <f>+AN11*12</f>
        <v>144000</v>
      </c>
      <c r="AR11" s="5" t="s">
        <v>1</v>
      </c>
      <c r="AS11" s="5">
        <f>(AT6-AS17)*50/100</f>
        <v>12000</v>
      </c>
      <c r="AT11" s="8">
        <f>AS11/30*AS9</f>
        <v>12000</v>
      </c>
      <c r="AU11" s="5"/>
      <c r="AV11" s="5">
        <f>+AT11*12</f>
        <v>144000</v>
      </c>
      <c r="AX11" s="9"/>
    </row>
    <row r="12" spans="2:50" x14ac:dyDescent="0.25">
      <c r="B12" s="5" t="s">
        <v>2</v>
      </c>
      <c r="C12" s="5">
        <f>C11*50/100</f>
        <v>3750</v>
      </c>
      <c r="D12" s="8">
        <f>C12/30*C9</f>
        <v>3750</v>
      </c>
      <c r="E12" s="5"/>
      <c r="F12" s="5">
        <f t="shared" ref="F12:F16" si="0">+D12*12</f>
        <v>45000</v>
      </c>
      <c r="H12" s="5" t="s">
        <v>2</v>
      </c>
      <c r="I12" s="5">
        <f>I11*40/100</f>
        <v>2800</v>
      </c>
      <c r="J12" s="8">
        <f>I12/30*I9</f>
        <v>2800</v>
      </c>
      <c r="K12" s="5"/>
      <c r="L12" s="5">
        <f t="shared" ref="L12:L16" si="1">+J12*12</f>
        <v>33600</v>
      </c>
      <c r="N12" s="5" t="s">
        <v>2</v>
      </c>
      <c r="O12" s="5">
        <f>O11*50/100</f>
        <v>8750</v>
      </c>
      <c r="P12" s="8">
        <f>O12/30*O9</f>
        <v>8750</v>
      </c>
      <c r="Q12" s="5"/>
      <c r="R12" s="5">
        <f t="shared" ref="R12:R17" si="2">+P12*12</f>
        <v>105000</v>
      </c>
      <c r="T12" s="5" t="s">
        <v>2</v>
      </c>
      <c r="U12" s="5">
        <f>U11*40/100</f>
        <v>3000</v>
      </c>
      <c r="V12" s="8">
        <f>U12/30*U9</f>
        <v>3000</v>
      </c>
      <c r="W12" s="5"/>
      <c r="X12" s="5">
        <f t="shared" ref="X12:X17" si="3">+V12*12</f>
        <v>36000</v>
      </c>
      <c r="Z12" s="5" t="s">
        <v>2</v>
      </c>
      <c r="AA12" s="5">
        <f>AA11*40/100</f>
        <v>3000</v>
      </c>
      <c r="AB12" s="8">
        <f>AA12/30*AA9</f>
        <v>3000</v>
      </c>
      <c r="AC12" s="5"/>
      <c r="AD12" s="5">
        <f t="shared" ref="AD12:AD17" si="4">+AB12*12</f>
        <v>36000</v>
      </c>
      <c r="AF12" s="5" t="s">
        <v>2</v>
      </c>
      <c r="AG12" s="5">
        <f>AG11*40/100</f>
        <v>3400</v>
      </c>
      <c r="AH12" s="8">
        <f>AG12/30*AG9</f>
        <v>3400</v>
      </c>
      <c r="AI12" s="5"/>
      <c r="AJ12" s="5">
        <f t="shared" ref="AJ12:AJ17" si="5">+AH12*12</f>
        <v>40800</v>
      </c>
      <c r="AL12" s="5" t="s">
        <v>2</v>
      </c>
      <c r="AM12" s="5">
        <f>AM11*50/100</f>
        <v>6000</v>
      </c>
      <c r="AN12" s="8">
        <f>AM12/30*AM9</f>
        <v>6000</v>
      </c>
      <c r="AO12" s="5"/>
      <c r="AP12" s="5">
        <f t="shared" ref="AP12:AP17" si="6">+AN12*12</f>
        <v>72000</v>
      </c>
      <c r="AR12" s="5" t="s">
        <v>2</v>
      </c>
      <c r="AS12" s="5">
        <f>AS11*50/100</f>
        <v>6000</v>
      </c>
      <c r="AT12" s="8">
        <f>AS12/30*AS9</f>
        <v>6000</v>
      </c>
      <c r="AU12" s="5"/>
      <c r="AV12" s="5">
        <f t="shared" ref="AV12:AV17" si="7">+AT12*12</f>
        <v>72000</v>
      </c>
    </row>
    <row r="13" spans="2:50" x14ac:dyDescent="0.25">
      <c r="B13" s="5" t="s">
        <v>3</v>
      </c>
      <c r="C13" s="5">
        <v>1600</v>
      </c>
      <c r="D13" s="8">
        <f>C13/30*C9</f>
        <v>1600</v>
      </c>
      <c r="E13" s="5"/>
      <c r="F13" s="5">
        <f t="shared" si="0"/>
        <v>19200</v>
      </c>
      <c r="H13" s="5" t="s">
        <v>3</v>
      </c>
      <c r="I13" s="5">
        <v>1600</v>
      </c>
      <c r="J13" s="8">
        <f>I13/30*I9</f>
        <v>1600</v>
      </c>
      <c r="K13" s="5"/>
      <c r="L13" s="5">
        <f t="shared" si="1"/>
        <v>19200</v>
      </c>
      <c r="N13" s="5" t="s">
        <v>3</v>
      </c>
      <c r="O13" s="5">
        <v>1600</v>
      </c>
      <c r="P13" s="8">
        <f>O13/30*O9</f>
        <v>1600</v>
      </c>
      <c r="Q13" s="5"/>
      <c r="R13" s="5">
        <f t="shared" si="2"/>
        <v>19200</v>
      </c>
      <c r="T13" s="5" t="s">
        <v>3</v>
      </c>
      <c r="U13" s="5">
        <v>1600</v>
      </c>
      <c r="V13" s="8">
        <f>U13/30*U9</f>
        <v>1600</v>
      </c>
      <c r="W13" s="5"/>
      <c r="X13" s="5">
        <f t="shared" si="3"/>
        <v>19200</v>
      </c>
      <c r="Z13" s="5" t="s">
        <v>3</v>
      </c>
      <c r="AA13" s="5">
        <v>1600</v>
      </c>
      <c r="AB13" s="8">
        <f>AA13/30*AA9</f>
        <v>1600</v>
      </c>
      <c r="AC13" s="5"/>
      <c r="AD13" s="5">
        <f t="shared" si="4"/>
        <v>19200</v>
      </c>
      <c r="AF13" s="5" t="s">
        <v>3</v>
      </c>
      <c r="AG13" s="5">
        <v>1600</v>
      </c>
      <c r="AH13" s="8">
        <f>AG13/30*AG9</f>
        <v>1600</v>
      </c>
      <c r="AI13" s="5"/>
      <c r="AJ13" s="5">
        <f t="shared" si="5"/>
        <v>19200</v>
      </c>
      <c r="AL13" s="5" t="s">
        <v>3</v>
      </c>
      <c r="AM13" s="5">
        <v>1600</v>
      </c>
      <c r="AN13" s="8">
        <f>AM13/30*AM9</f>
        <v>1600</v>
      </c>
      <c r="AO13" s="5"/>
      <c r="AP13" s="5">
        <f t="shared" si="6"/>
        <v>19200</v>
      </c>
      <c r="AR13" s="5" t="s">
        <v>3</v>
      </c>
      <c r="AS13" s="5">
        <v>1600</v>
      </c>
      <c r="AT13" s="8">
        <f>AS13/30*AS9</f>
        <v>1600</v>
      </c>
      <c r="AU13" s="5"/>
      <c r="AV13" s="5">
        <f t="shared" si="7"/>
        <v>19200</v>
      </c>
    </row>
    <row r="14" spans="2:50" x14ac:dyDescent="0.25">
      <c r="B14" s="5" t="s">
        <v>4</v>
      </c>
      <c r="C14" s="5">
        <v>1250</v>
      </c>
      <c r="D14" s="8">
        <f>C14/30*C9</f>
        <v>1250</v>
      </c>
      <c r="E14" s="5"/>
      <c r="F14" s="5">
        <f t="shared" si="0"/>
        <v>15000</v>
      </c>
      <c r="H14" s="5" t="s">
        <v>4</v>
      </c>
      <c r="I14" s="5">
        <v>0</v>
      </c>
      <c r="J14" s="8">
        <f>I14/30*I9</f>
        <v>0</v>
      </c>
      <c r="K14" s="5"/>
      <c r="L14" s="5">
        <f t="shared" si="1"/>
        <v>0</v>
      </c>
      <c r="N14" s="5" t="s">
        <v>4</v>
      </c>
      <c r="O14" s="5">
        <v>1250</v>
      </c>
      <c r="P14" s="8">
        <f>O14/30*O9</f>
        <v>1250</v>
      </c>
      <c r="Q14" s="5"/>
      <c r="R14" s="5">
        <f t="shared" si="2"/>
        <v>15000</v>
      </c>
      <c r="T14" s="5" t="s">
        <v>4</v>
      </c>
      <c r="U14" s="5">
        <v>0</v>
      </c>
      <c r="V14" s="8">
        <f>U14/30*U9</f>
        <v>0</v>
      </c>
      <c r="W14" s="5"/>
      <c r="X14" s="5">
        <f t="shared" si="3"/>
        <v>0</v>
      </c>
      <c r="Z14" s="5" t="s">
        <v>4</v>
      </c>
      <c r="AA14" s="5">
        <v>0</v>
      </c>
      <c r="AB14" s="8">
        <f>AA14/30*AA9</f>
        <v>0</v>
      </c>
      <c r="AC14" s="5"/>
      <c r="AD14" s="5">
        <f t="shared" si="4"/>
        <v>0</v>
      </c>
      <c r="AF14" s="5" t="s">
        <v>4</v>
      </c>
      <c r="AG14" s="5">
        <v>0</v>
      </c>
      <c r="AH14" s="8">
        <f>AG14/30*AG9</f>
        <v>0</v>
      </c>
      <c r="AI14" s="5"/>
      <c r="AJ14" s="5">
        <f t="shared" si="5"/>
        <v>0</v>
      </c>
      <c r="AL14" s="5" t="s">
        <v>4</v>
      </c>
      <c r="AM14" s="5">
        <v>1250</v>
      </c>
      <c r="AN14" s="8">
        <f>AM14/30*AM9</f>
        <v>1250</v>
      </c>
      <c r="AO14" s="5"/>
      <c r="AP14" s="5">
        <f t="shared" si="6"/>
        <v>15000</v>
      </c>
      <c r="AR14" s="5" t="s">
        <v>4</v>
      </c>
      <c r="AS14" s="5">
        <v>1250</v>
      </c>
      <c r="AT14" s="8">
        <f>AS14/30*AS9</f>
        <v>1250</v>
      </c>
      <c r="AU14" s="5"/>
      <c r="AV14" s="5">
        <f t="shared" si="7"/>
        <v>15000</v>
      </c>
    </row>
    <row r="15" spans="2:50" x14ac:dyDescent="0.25">
      <c r="B15" s="5" t="s">
        <v>5</v>
      </c>
      <c r="C15" s="5">
        <f>C11*10/100</f>
        <v>750</v>
      </c>
      <c r="D15" s="8">
        <f>C15/30*C9</f>
        <v>750</v>
      </c>
      <c r="E15" s="5"/>
      <c r="F15" s="5">
        <f t="shared" si="0"/>
        <v>9000</v>
      </c>
      <c r="H15" s="5" t="s">
        <v>5</v>
      </c>
      <c r="I15" s="5">
        <v>0</v>
      </c>
      <c r="J15" s="8">
        <f>I15/30*I9</f>
        <v>0</v>
      </c>
      <c r="K15" s="5"/>
      <c r="L15" s="5">
        <f t="shared" si="1"/>
        <v>0</v>
      </c>
      <c r="N15" s="5" t="s">
        <v>5</v>
      </c>
      <c r="O15" s="5">
        <f>O11*10/100</f>
        <v>1750</v>
      </c>
      <c r="P15" s="8">
        <f>O15/30*O9</f>
        <v>1750</v>
      </c>
      <c r="Q15" s="5"/>
      <c r="R15" s="5">
        <f t="shared" si="2"/>
        <v>21000</v>
      </c>
      <c r="T15" s="5" t="s">
        <v>5</v>
      </c>
      <c r="U15" s="5">
        <v>0</v>
      </c>
      <c r="V15" s="8">
        <f>U15/30*U9</f>
        <v>0</v>
      </c>
      <c r="W15" s="5"/>
      <c r="X15" s="5">
        <f t="shared" si="3"/>
        <v>0</v>
      </c>
      <c r="Z15" s="5" t="s">
        <v>5</v>
      </c>
      <c r="AA15" s="5">
        <v>0</v>
      </c>
      <c r="AB15" s="8">
        <f>AA15/30*AA9</f>
        <v>0</v>
      </c>
      <c r="AC15" s="5"/>
      <c r="AD15" s="5">
        <f t="shared" si="4"/>
        <v>0</v>
      </c>
      <c r="AF15" s="5" t="s">
        <v>5</v>
      </c>
      <c r="AG15" s="5">
        <v>0</v>
      </c>
      <c r="AH15" s="8">
        <f>AG15/30*AG9</f>
        <v>0</v>
      </c>
      <c r="AI15" s="5"/>
      <c r="AJ15" s="5">
        <f t="shared" si="5"/>
        <v>0</v>
      </c>
      <c r="AL15" s="5" t="s">
        <v>5</v>
      </c>
      <c r="AM15" s="5">
        <f>+ROUND(AM11*10%,0)</f>
        <v>1200</v>
      </c>
      <c r="AN15" s="8">
        <f>AM15/30*AM9</f>
        <v>1200</v>
      </c>
      <c r="AO15" s="5"/>
      <c r="AP15" s="5">
        <f t="shared" si="6"/>
        <v>14400</v>
      </c>
      <c r="AR15" s="5" t="s">
        <v>5</v>
      </c>
      <c r="AS15" s="5">
        <f>+ROUND(AS11*10%,0)</f>
        <v>1200</v>
      </c>
      <c r="AT15" s="8">
        <f>AS15/30*AS9</f>
        <v>1200</v>
      </c>
      <c r="AU15" s="5"/>
      <c r="AV15" s="5">
        <f t="shared" si="7"/>
        <v>14400</v>
      </c>
    </row>
    <row r="16" spans="2:50" x14ac:dyDescent="0.25">
      <c r="B16" s="5" t="s">
        <v>13</v>
      </c>
      <c r="C16" s="5">
        <f>D6-SUM(C11:C15)</f>
        <v>150</v>
      </c>
      <c r="D16" s="8">
        <f>C16/30*C9</f>
        <v>150</v>
      </c>
      <c r="E16" s="5"/>
      <c r="F16" s="5">
        <f t="shared" si="0"/>
        <v>1800</v>
      </c>
      <c r="H16" s="5" t="s">
        <v>13</v>
      </c>
      <c r="I16" s="5">
        <f>J6-SUM(I11:I15)</f>
        <v>2600</v>
      </c>
      <c r="J16" s="8">
        <f>I16/30*I9</f>
        <v>2600</v>
      </c>
      <c r="K16" s="5"/>
      <c r="L16" s="5">
        <f t="shared" si="1"/>
        <v>31200</v>
      </c>
      <c r="N16" s="5" t="s">
        <v>13</v>
      </c>
      <c r="O16" s="5">
        <f>P6-SUM(O11:O15)-O17</f>
        <v>2350</v>
      </c>
      <c r="P16" s="8">
        <f>O16/30*O9</f>
        <v>2350</v>
      </c>
      <c r="Q16" s="5"/>
      <c r="R16" s="5">
        <f t="shared" si="2"/>
        <v>28200</v>
      </c>
      <c r="T16" s="5" t="s">
        <v>13</v>
      </c>
      <c r="U16" s="5">
        <f>V6-SUM(U11:U15)-U17</f>
        <v>2000</v>
      </c>
      <c r="V16" s="8">
        <f>U16/30*U9</f>
        <v>2000.0000000000002</v>
      </c>
      <c r="W16" s="5"/>
      <c r="X16" s="5">
        <f t="shared" si="3"/>
        <v>24000.000000000004</v>
      </c>
      <c r="Z16" s="5" t="s">
        <v>13</v>
      </c>
      <c r="AA16" s="5">
        <f>AB6-SUM(AA11:AA15)-AA17</f>
        <v>2000</v>
      </c>
      <c r="AB16" s="8">
        <f>AA16/30*AA9</f>
        <v>2000.0000000000002</v>
      </c>
      <c r="AC16" s="5"/>
      <c r="AD16" s="5">
        <f t="shared" si="4"/>
        <v>24000.000000000004</v>
      </c>
      <c r="AF16" s="5" t="s">
        <v>13</v>
      </c>
      <c r="AG16" s="5">
        <f>AH6-SUM(AG11:AG15)-AG17</f>
        <v>3500</v>
      </c>
      <c r="AH16" s="8">
        <f>AG16/30*AG9</f>
        <v>3500</v>
      </c>
      <c r="AI16" s="5"/>
      <c r="AJ16" s="5">
        <f t="shared" si="5"/>
        <v>42000</v>
      </c>
      <c r="AL16" s="5" t="s">
        <v>13</v>
      </c>
      <c r="AM16" s="5">
        <f>AN6-SUM(AM11:AM15)-AM17</f>
        <v>1950</v>
      </c>
      <c r="AN16" s="8">
        <f>AM16/30*AM9</f>
        <v>1950</v>
      </c>
      <c r="AO16" s="5"/>
      <c r="AP16" s="5">
        <f t="shared" si="6"/>
        <v>23400</v>
      </c>
      <c r="AR16" s="5" t="s">
        <v>13</v>
      </c>
      <c r="AS16" s="5">
        <f>AT6-SUM(AS11:AS15)-AS17</f>
        <v>1950</v>
      </c>
      <c r="AT16" s="8">
        <f>AS16/30*AS9</f>
        <v>1950</v>
      </c>
      <c r="AU16" s="5"/>
      <c r="AV16" s="5">
        <f t="shared" si="7"/>
        <v>23400</v>
      </c>
    </row>
    <row r="17" spans="2:48" x14ac:dyDescent="0.25">
      <c r="B17" s="5"/>
      <c r="C17" s="5"/>
      <c r="D17" s="8"/>
      <c r="E17" s="5"/>
      <c r="F17" s="5"/>
      <c r="H17" s="5"/>
      <c r="I17" s="5"/>
      <c r="J17" s="8"/>
      <c r="K17" s="5"/>
      <c r="L17" s="5"/>
      <c r="N17" s="5" t="s">
        <v>18</v>
      </c>
      <c r="O17" s="5">
        <f>ROUND(+IF(O11&gt;15000,1800,0.12*O11),0)</f>
        <v>1800</v>
      </c>
      <c r="P17" s="8">
        <f>O17/30*O9</f>
        <v>1800</v>
      </c>
      <c r="Q17" s="5"/>
      <c r="R17" s="5">
        <f t="shared" si="2"/>
        <v>21600</v>
      </c>
      <c r="T17" s="5" t="s">
        <v>18</v>
      </c>
      <c r="U17" s="5">
        <f>ROUND(+IF(U11&gt;15000,1800,0.12*U11),0)</f>
        <v>900</v>
      </c>
      <c r="V17" s="8">
        <f>U17/30*U9</f>
        <v>900</v>
      </c>
      <c r="W17" s="5"/>
      <c r="X17" s="5">
        <f t="shared" si="3"/>
        <v>10800</v>
      </c>
      <c r="Z17" s="5" t="s">
        <v>18</v>
      </c>
      <c r="AA17" s="5">
        <f>ROUND(+IF(AA11&gt;15000,1800,0.12*AA11),0)</f>
        <v>900</v>
      </c>
      <c r="AB17" s="8">
        <f>AA17/30*AA9</f>
        <v>900</v>
      </c>
      <c r="AC17" s="5"/>
      <c r="AD17" s="5">
        <f t="shared" si="4"/>
        <v>10800</v>
      </c>
      <c r="AF17" s="5"/>
      <c r="AG17" s="5"/>
      <c r="AH17" s="8"/>
      <c r="AI17" s="5"/>
      <c r="AJ17" s="5">
        <f t="shared" si="5"/>
        <v>0</v>
      </c>
      <c r="AL17" s="5" t="s">
        <v>23</v>
      </c>
      <c r="AM17" s="5">
        <f>+ROUND(AN6*40%,0)</f>
        <v>16000</v>
      </c>
      <c r="AN17" s="8">
        <f>AM17/30*AM9</f>
        <v>16000.000000000002</v>
      </c>
      <c r="AO17" s="5"/>
      <c r="AP17" s="5">
        <f t="shared" si="6"/>
        <v>192000.00000000003</v>
      </c>
      <c r="AR17" s="5" t="s">
        <v>23</v>
      </c>
      <c r="AS17" s="5">
        <f>+ROUND(AT6*40%,0)</f>
        <v>16000</v>
      </c>
      <c r="AT17" s="8">
        <f>AS17/30*AS9</f>
        <v>16000.000000000002</v>
      </c>
      <c r="AU17" s="5"/>
      <c r="AV17" s="5">
        <f t="shared" si="7"/>
        <v>192000.00000000003</v>
      </c>
    </row>
    <row r="18" spans="2:48" x14ac:dyDescent="0.25">
      <c r="B18" s="5"/>
      <c r="C18" s="10">
        <f>SUM(C11:C16)</f>
        <v>15000</v>
      </c>
      <c r="D18" s="11">
        <v>15000</v>
      </c>
      <c r="E18" s="5"/>
      <c r="F18" s="6">
        <f>SUM(F11:F16)</f>
        <v>180000</v>
      </c>
      <c r="H18" s="5"/>
      <c r="I18" s="10">
        <f>SUM(I11:I16)</f>
        <v>14000</v>
      </c>
      <c r="J18" s="11">
        <f>SUM(J11:J16)</f>
        <v>14000</v>
      </c>
      <c r="K18" s="5"/>
      <c r="L18" s="6">
        <f>SUM(L11:L16)</f>
        <v>168000</v>
      </c>
      <c r="N18" s="5"/>
      <c r="O18" s="10">
        <f>SUM(O11:O16)</f>
        <v>33200</v>
      </c>
      <c r="P18" s="11">
        <f>SUM(P11:P17)</f>
        <v>35000</v>
      </c>
      <c r="Q18" s="5"/>
      <c r="R18" s="6">
        <f>SUM(R11:R17)</f>
        <v>420000</v>
      </c>
      <c r="T18" s="5"/>
      <c r="U18" s="10">
        <f>SUM(U11:U16)</f>
        <v>14100</v>
      </c>
      <c r="V18" s="11">
        <f>SUM(V11:V16)</f>
        <v>14100</v>
      </c>
      <c r="W18" s="5"/>
      <c r="X18" s="6">
        <f>SUM(X11:X17)</f>
        <v>180000</v>
      </c>
      <c r="Z18" s="5"/>
      <c r="AA18" s="10">
        <f>SUM(AA11:AA16)</f>
        <v>14100</v>
      </c>
      <c r="AB18" s="11">
        <f>SUM(AB11:AB16)</f>
        <v>14100</v>
      </c>
      <c r="AC18" s="5"/>
      <c r="AD18" s="6">
        <f>SUM(AD11:AD17)</f>
        <v>180000</v>
      </c>
      <c r="AF18" s="5"/>
      <c r="AG18" s="10">
        <f>SUM(AG11:AG16)</f>
        <v>17000</v>
      </c>
      <c r="AH18" s="11">
        <f>SUM(AH11:AH16)</f>
        <v>17000</v>
      </c>
      <c r="AI18" s="5"/>
      <c r="AJ18" s="6">
        <f>SUM(AJ11:AJ17)</f>
        <v>204000</v>
      </c>
      <c r="AL18" s="5"/>
      <c r="AM18" s="10">
        <f>SUM(AM11:AM16)</f>
        <v>24000</v>
      </c>
      <c r="AN18" s="11">
        <f>SUM(AN11:AN16)</f>
        <v>24000</v>
      </c>
      <c r="AO18" s="5"/>
      <c r="AP18" s="6">
        <f>SUM(AP11:AP17)</f>
        <v>480000</v>
      </c>
      <c r="AR18" s="5"/>
      <c r="AS18" s="10">
        <f>SUM(AS11:AS16)</f>
        <v>24000</v>
      </c>
      <c r="AT18" s="11">
        <f>SUM(AT11:AT16)</f>
        <v>24000</v>
      </c>
      <c r="AU18" s="5"/>
      <c r="AV18" s="6">
        <f>SUM(AV11:AV17)</f>
        <v>480000</v>
      </c>
    </row>
    <row r="19" spans="2:48" x14ac:dyDescent="0.25">
      <c r="B19" s="5"/>
      <c r="C19" s="5"/>
      <c r="D19" s="5"/>
      <c r="E19" s="5"/>
      <c r="F19" s="5"/>
      <c r="H19" s="5"/>
      <c r="I19" s="5"/>
      <c r="J19" s="5"/>
      <c r="K19" s="5"/>
      <c r="L19" s="5"/>
      <c r="N19" s="5"/>
      <c r="O19" s="5"/>
      <c r="P19" s="5"/>
      <c r="Q19" s="5"/>
      <c r="R19" s="5"/>
      <c r="T19" s="5"/>
      <c r="U19" s="5"/>
      <c r="V19" s="5"/>
      <c r="W19" s="5"/>
      <c r="X19" s="5"/>
      <c r="Z19" s="5"/>
      <c r="AA19" s="5"/>
      <c r="AB19" s="5"/>
      <c r="AC19" s="5"/>
      <c r="AD19" s="5"/>
      <c r="AF19" s="5"/>
      <c r="AG19" s="5"/>
      <c r="AH19" s="5"/>
      <c r="AI19" s="5"/>
      <c r="AJ19" s="5"/>
      <c r="AL19" s="5"/>
      <c r="AM19" s="5"/>
      <c r="AN19" s="5"/>
      <c r="AO19" s="5"/>
      <c r="AP19" s="5"/>
      <c r="AR19" s="5"/>
      <c r="AS19" s="5"/>
      <c r="AT19" s="5"/>
      <c r="AU19" s="5"/>
      <c r="AV19" s="5"/>
    </row>
    <row r="20" spans="2:48" x14ac:dyDescent="0.25">
      <c r="B20" s="5" t="s">
        <v>6</v>
      </c>
      <c r="C20" s="5"/>
      <c r="D20" s="5"/>
      <c r="E20" s="5"/>
      <c r="F20" s="5"/>
      <c r="H20" s="5" t="s">
        <v>6</v>
      </c>
      <c r="I20" s="5"/>
      <c r="J20" s="5"/>
      <c r="K20" s="5"/>
      <c r="L20" s="5"/>
      <c r="N20" s="5" t="s">
        <v>6</v>
      </c>
      <c r="O20" s="5"/>
      <c r="P20" s="5"/>
      <c r="Q20" s="5"/>
      <c r="R20" s="5"/>
      <c r="T20" s="5" t="s">
        <v>6</v>
      </c>
      <c r="U20" s="5"/>
      <c r="V20" s="5"/>
      <c r="W20" s="5"/>
      <c r="X20" s="5"/>
      <c r="Z20" s="5" t="s">
        <v>6</v>
      </c>
      <c r="AA20" s="5"/>
      <c r="AB20" s="5"/>
      <c r="AC20" s="5"/>
      <c r="AD20" s="5"/>
      <c r="AF20" s="5" t="s">
        <v>6</v>
      </c>
      <c r="AG20" s="5"/>
      <c r="AH20" s="5"/>
      <c r="AI20" s="5"/>
      <c r="AJ20" s="5"/>
      <c r="AL20" s="5" t="s">
        <v>6</v>
      </c>
      <c r="AM20" s="5"/>
      <c r="AN20" s="5"/>
      <c r="AO20" s="5"/>
      <c r="AP20" s="5"/>
      <c r="AR20" s="5" t="s">
        <v>6</v>
      </c>
      <c r="AS20" s="5"/>
      <c r="AT20" s="5"/>
      <c r="AU20" s="5"/>
      <c r="AV20" s="5"/>
    </row>
    <row r="21" spans="2:48" x14ac:dyDescent="0.25">
      <c r="B21" s="5" t="s">
        <v>7</v>
      </c>
      <c r="C21" s="5"/>
      <c r="D21" s="5">
        <v>200</v>
      </c>
      <c r="E21" s="5"/>
      <c r="F21" s="5"/>
      <c r="H21" s="5" t="s">
        <v>7</v>
      </c>
      <c r="I21" s="5"/>
      <c r="J21" s="5">
        <v>200</v>
      </c>
      <c r="K21" s="5"/>
      <c r="L21" s="5"/>
      <c r="N21" s="5" t="s">
        <v>7</v>
      </c>
      <c r="O21" s="5"/>
      <c r="P21" s="5">
        <v>200</v>
      </c>
      <c r="Q21" s="5"/>
      <c r="R21" s="5"/>
      <c r="T21" s="5" t="s">
        <v>7</v>
      </c>
      <c r="U21" s="5"/>
      <c r="V21" s="5">
        <v>200</v>
      </c>
      <c r="W21" s="5"/>
      <c r="X21" s="5"/>
      <c r="Z21" s="5" t="s">
        <v>7</v>
      </c>
      <c r="AA21" s="5"/>
      <c r="AB21" s="5">
        <v>200</v>
      </c>
      <c r="AC21" s="5"/>
      <c r="AD21" s="5"/>
      <c r="AF21" s="5" t="s">
        <v>7</v>
      </c>
      <c r="AG21" s="5"/>
      <c r="AH21" s="5">
        <v>200</v>
      </c>
      <c r="AI21" s="5"/>
      <c r="AJ21" s="5"/>
      <c r="AL21" s="5" t="s">
        <v>7</v>
      </c>
      <c r="AM21" s="5"/>
      <c r="AN21" s="5">
        <v>200</v>
      </c>
      <c r="AO21" s="5"/>
      <c r="AP21" s="5"/>
      <c r="AR21" s="5" t="s">
        <v>7</v>
      </c>
      <c r="AS21" s="5"/>
      <c r="AT21" s="5">
        <v>200</v>
      </c>
      <c r="AU21" s="5"/>
      <c r="AV21" s="5"/>
    </row>
    <row r="22" spans="2:48" x14ac:dyDescent="0.25">
      <c r="B22" s="5" t="s">
        <v>8</v>
      </c>
      <c r="C22" s="5"/>
      <c r="D22" s="5">
        <v>0</v>
      </c>
      <c r="E22" s="5"/>
      <c r="F22" s="5"/>
      <c r="H22" s="5" t="s">
        <v>8</v>
      </c>
      <c r="I22" s="5"/>
      <c r="J22" s="5">
        <v>0</v>
      </c>
      <c r="K22" s="5"/>
      <c r="L22" s="5"/>
      <c r="N22" s="5" t="s">
        <v>8</v>
      </c>
      <c r="O22" s="5"/>
      <c r="P22" s="5">
        <v>0</v>
      </c>
      <c r="Q22" s="5"/>
      <c r="R22" s="5"/>
      <c r="T22" s="5" t="s">
        <v>8</v>
      </c>
      <c r="U22" s="5"/>
      <c r="V22" s="5">
        <v>0</v>
      </c>
      <c r="W22" s="5"/>
      <c r="X22" s="5"/>
      <c r="Z22" s="5" t="s">
        <v>24</v>
      </c>
      <c r="AA22" s="5"/>
      <c r="AB22" s="5">
        <f>+ROUND(AB18*1.75%,0)</f>
        <v>247</v>
      </c>
      <c r="AC22" s="5"/>
      <c r="AD22" s="5"/>
      <c r="AF22" s="5" t="s">
        <v>24</v>
      </c>
      <c r="AG22" s="5"/>
      <c r="AH22" s="5">
        <f>+ROUND(AH18*1.75%,0)</f>
        <v>298</v>
      </c>
      <c r="AI22" s="5"/>
      <c r="AJ22" s="5"/>
      <c r="AL22" s="5" t="s">
        <v>24</v>
      </c>
      <c r="AM22" s="5"/>
      <c r="AN22" s="5">
        <v>0</v>
      </c>
      <c r="AO22" s="5"/>
      <c r="AP22" s="5"/>
      <c r="AR22" s="5" t="s">
        <v>24</v>
      </c>
      <c r="AS22" s="5"/>
      <c r="AT22" s="5">
        <f>+ROUND(AT18*1.75%,0)</f>
        <v>420</v>
      </c>
      <c r="AU22" s="5"/>
      <c r="AV22" s="5"/>
    </row>
    <row r="23" spans="2:48" x14ac:dyDescent="0.25">
      <c r="B23" s="5" t="s">
        <v>9</v>
      </c>
      <c r="C23" s="5"/>
      <c r="D23" s="10">
        <v>0</v>
      </c>
      <c r="E23" s="5"/>
      <c r="F23" s="5"/>
      <c r="H23" s="5" t="s">
        <v>9</v>
      </c>
      <c r="I23" s="5"/>
      <c r="J23" s="10">
        <v>0</v>
      </c>
      <c r="K23" s="5"/>
      <c r="L23" s="5"/>
      <c r="N23" s="5" t="s">
        <v>9</v>
      </c>
      <c r="O23" s="5"/>
      <c r="P23" s="10">
        <f>ROUND(+IF(O11&gt;15000,3600,0.12*O11),0)</f>
        <v>3600</v>
      </c>
      <c r="Q23" s="5"/>
      <c r="R23" s="5"/>
      <c r="T23" s="5" t="s">
        <v>9</v>
      </c>
      <c r="U23" s="5"/>
      <c r="V23" s="10">
        <f>ROUND(+IF(U11&gt;15000,1800,0.12*U11),0)</f>
        <v>900</v>
      </c>
      <c r="W23" s="5"/>
      <c r="X23" s="5"/>
      <c r="Z23" s="5" t="s">
        <v>9</v>
      </c>
      <c r="AA23" s="5"/>
      <c r="AB23" s="10">
        <f>ROUND(+IF(AA11&gt;15000,1800,0.12*AA11),0)</f>
        <v>900</v>
      </c>
      <c r="AC23" s="5"/>
      <c r="AD23" s="5"/>
      <c r="AF23" s="5" t="s">
        <v>9</v>
      </c>
      <c r="AG23" s="5"/>
      <c r="AH23" s="10">
        <v>0</v>
      </c>
      <c r="AI23" s="5"/>
      <c r="AJ23" s="5"/>
      <c r="AL23" s="5" t="s">
        <v>9</v>
      </c>
      <c r="AM23" s="5"/>
      <c r="AN23" s="10">
        <v>0</v>
      </c>
      <c r="AO23" s="5"/>
      <c r="AP23" s="5"/>
      <c r="AR23" s="5" t="s">
        <v>9</v>
      </c>
      <c r="AS23" s="5"/>
      <c r="AT23" s="10">
        <v>0</v>
      </c>
      <c r="AU23" s="5"/>
      <c r="AV23" s="5"/>
    </row>
    <row r="24" spans="2:48" x14ac:dyDescent="0.25">
      <c r="B24" s="5"/>
      <c r="C24" s="5"/>
      <c r="D24" s="11">
        <f>D18-D21-D22-D23</f>
        <v>14800</v>
      </c>
      <c r="E24" s="5"/>
      <c r="F24" s="5"/>
      <c r="H24" s="5"/>
      <c r="I24" s="5"/>
      <c r="J24" s="11">
        <f>J18-J21-J22-J23</f>
        <v>13800</v>
      </c>
      <c r="K24" s="5"/>
      <c r="L24" s="5"/>
      <c r="N24" s="5"/>
      <c r="O24" s="5"/>
      <c r="P24" s="11">
        <f>P18-P21-P22-P23</f>
        <v>31200</v>
      </c>
      <c r="Q24" s="5"/>
      <c r="R24" s="5"/>
      <c r="T24" s="5"/>
      <c r="U24" s="5"/>
      <c r="V24" s="11">
        <f>V18-V21-V22-V23</f>
        <v>13000</v>
      </c>
      <c r="W24" s="5"/>
      <c r="X24" s="5"/>
      <c r="Z24" s="5"/>
      <c r="AA24" s="5"/>
      <c r="AB24" s="11">
        <f>AB18-AB21-AB22-AB23</f>
        <v>12753</v>
      </c>
      <c r="AC24" s="5"/>
      <c r="AD24" s="5"/>
      <c r="AF24" s="5"/>
      <c r="AG24" s="5"/>
      <c r="AH24" s="11">
        <f>AH18-AH21-AH22-AH23</f>
        <v>16502</v>
      </c>
      <c r="AI24" s="5"/>
      <c r="AJ24" s="5"/>
      <c r="AL24" s="5"/>
      <c r="AM24" s="5"/>
      <c r="AN24" s="11">
        <f>AN18-AN21-AN22-AN23</f>
        <v>23800</v>
      </c>
      <c r="AO24" s="5"/>
      <c r="AP24" s="5"/>
      <c r="AR24" s="5"/>
      <c r="AS24" s="5"/>
      <c r="AT24" s="11">
        <f>AT18-AT21-AT22-AT23</f>
        <v>23380</v>
      </c>
      <c r="AU24" s="5"/>
      <c r="AV24" s="5"/>
    </row>
  </sheetData>
  <mergeCells count="8">
    <mergeCell ref="AF3:AJ3"/>
    <mergeCell ref="AL3:AP3"/>
    <mergeCell ref="AR3:AV3"/>
    <mergeCell ref="B3:F3"/>
    <mergeCell ref="H3:L3"/>
    <mergeCell ref="N3:R3"/>
    <mergeCell ref="T3:X3"/>
    <mergeCell ref="Z3:AD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 2014-15</vt:lpstr>
      <vt:lpstr>Apr 2015-16</vt:lpstr>
      <vt:lpstr>April 2018 - 19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2013-11-06T12:43:54Z</dcterms:created>
  <dcterms:modified xsi:type="dcterms:W3CDTF">2019-10-04T11:14:14Z</dcterms:modified>
</cp:coreProperties>
</file>